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<sst xmlns="http://schemas.openxmlformats.org/spreadsheetml/2006/main" count="246" uniqueCount="187">
  <si>
    <t>BTU/Litre</t>
  </si>
  <si>
    <t>Engine Tables</t>
  </si>
  <si>
    <t>WOOD TO ENERGY CONVERSION DATA</t>
  </si>
  <si>
    <t>BEFORE GASIFICATION</t>
  </si>
  <si>
    <t>Based on wood moisture content of 15% wet basis</t>
  </si>
  <si>
    <t>Woods gross heat energy content: 15,490kJ per kg</t>
  </si>
  <si>
    <t>Or 4.3kW heat per kg. Or 2.615HP per lb</t>
  </si>
  <si>
    <t>Gasifiers energy conversion efficiency: 73.57% HOT GAS</t>
  </si>
  <si>
    <t>Gasifiers energy conversion efficiency: 70.95% COLD GAS</t>
  </si>
  <si>
    <t>AFTER GASIFICATION</t>
  </si>
  <si>
    <t>Gas produced from 1kg of wood: 2.185 standard cubic metres</t>
  </si>
  <si>
    <t>Gas produced from 1lb of wood: 35 standard cubic feet</t>
  </si>
  <si>
    <t>Energy content of 1 standard cubic metre of gas: 5,030kJ</t>
  </si>
  <si>
    <t>Energy content of 1 standard cubic foot of gas: 135 BTU</t>
  </si>
  <si>
    <t>After gasification 1kg wood yields 2.185 cubic metres of gas which has a nett heat energy content of 3.05kW heat.</t>
  </si>
  <si>
    <t>After gasification 1lb wood yields 35 cubic feet of gas which has a nett heat energy content of 1.8566HP heat. (Or 4,725 BTU)</t>
  </si>
  <si>
    <t>1kg of wood produces 2.185 cubic metres of gas</t>
  </si>
  <si>
    <t>or 3.165kW heat from burning gas direct</t>
  </si>
  <si>
    <t>or 0.837kW of shaft power i.e engine</t>
  </si>
  <si>
    <t>or 0.754kW of electric power generated</t>
  </si>
  <si>
    <t>1lb of wood produces 35 cubic feet of gas</t>
  </si>
  <si>
    <t>or 4,900 BTU heat from burning the gas direct</t>
  </si>
  <si>
    <t>or 1.925HP heat from burning the gas direct</t>
  </si>
  <si>
    <t>or 0.51 HP of shaft power i.e engine</t>
  </si>
  <si>
    <t>or 0.459HP of electric power generated</t>
  </si>
  <si>
    <t>or 0.342kW of electric power generated</t>
  </si>
  <si>
    <t>1 litre of diesel has a heat energy content of 9.630 kW heat (or 32,895 BTU)</t>
  </si>
  <si>
    <t>1 litre of petrol as a heat energy content of 8.79 kW heat (or 30,023 BTU)</t>
  </si>
  <si>
    <t>1 litre of diesel has the same heat energy content as the cold gas from 3.1579kg of wood</t>
  </si>
  <si>
    <t>1 litre of petrol has the same heat energy content as the cold gas from 2.882kg of wood</t>
  </si>
  <si>
    <t>INDICATIVE, WOOD WEIGHTS AND GAS VOLUMES REQUIRED</t>
  </si>
  <si>
    <t>AND</t>
  </si>
  <si>
    <t>INDICATIVE, SHAFT AND ELECTRIC POWER OUTPUTS</t>
  </si>
  <si>
    <t>FOR ENGINES AND GENERATOR SETS</t>
  </si>
  <si>
    <t>Fuelled with PRODUCER GAS from biomass (wood)</t>
  </si>
  <si>
    <t>(tabulated values are per litre of swept volume (4 cycle))</t>
  </si>
  <si>
    <t>Engine RPM</t>
  </si>
  <si>
    <t>Spark Ignition Engines</t>
  </si>
  <si>
    <t>Wood required in kg/hr</t>
  </si>
  <si>
    <t>Gas required in m³/hr</t>
  </si>
  <si>
    <t>Shaft power in kW</t>
  </si>
  <si>
    <t>Electric power in kW.e</t>
  </si>
  <si>
    <r>
      <t xml:space="preserve">Dual fuel, diesel engines fuelled with </t>
    </r>
    <r>
      <rPr>
        <u val="single"/>
        <sz val="10"/>
        <rFont val="Arial"/>
        <family val="0"/>
      </rPr>
      <t>diesel plus producer gas</t>
    </r>
    <r>
      <rPr>
        <sz val="10"/>
        <rFont val="Arial"/>
        <family val="0"/>
      </rPr>
      <t xml:space="preserve"> NOTE: Wood and gas required is the same as for spark ignition engines</t>
    </r>
  </si>
  <si>
    <t>To obtain wood and gas required plus power output values for a particular engine:</t>
  </si>
  <si>
    <t>1. Select the required RPM column</t>
  </si>
  <si>
    <t>2. Extract the required tabulated ‘per litre’ value</t>
  </si>
  <si>
    <t>3. Multiply that value by the particular engines swept volume in litres</t>
  </si>
  <si>
    <t>(tabulated values are per 100 cubic inches of total cylinder displacement (4 cycle))</t>
  </si>
  <si>
    <r>
      <t>Engine RPM</t>
    </r>
    <r>
      <rPr>
        <sz val="10"/>
        <rFont val="Arial"/>
        <family val="0"/>
      </rPr>
      <t xml:space="preserve"> </t>
    </r>
  </si>
  <si>
    <t xml:space="preserve">Wood required in lbs/hr </t>
  </si>
  <si>
    <t>Gas required in cu'ft'/hr</t>
  </si>
  <si>
    <t>Shaft horse power</t>
  </si>
  <si>
    <t xml:space="preserve">Electric power in kW.e </t>
  </si>
  <si>
    <r>
      <t xml:space="preserve">Dual fuel, diesel engines fuelled with </t>
    </r>
    <r>
      <rPr>
        <u val="single"/>
        <sz val="10"/>
        <rFont val="Arial"/>
        <family val="0"/>
      </rPr>
      <t>diesel plus producer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0"/>
      </rPr>
      <t>gas</t>
    </r>
    <r>
      <rPr>
        <sz val="10"/>
        <rFont val="Arial"/>
        <family val="0"/>
      </rPr>
      <t xml:space="preserve"> NOTE: Wood and gas required is the same as for spark ignition engines </t>
    </r>
  </si>
  <si>
    <t>2. Extract the required tabulated 'per 100 cubic inches' value</t>
  </si>
  <si>
    <t>3. Multiply that value by the particular engines swept volume in whole 100s and decimals of 100 cubic inches. For example: 350 cubic inches = 3.5</t>
  </si>
  <si>
    <t>Air Dry Wood Fuel Gross Heat Energy Content = 4.3kW per kg of wood</t>
  </si>
  <si>
    <t>Wood &gt; Gas &gt; Energy Heat Yield (Hot Gas) = 3.165kW per kg of wood</t>
  </si>
  <si>
    <t>Wood &gt; Gas &gt; Energy Heat Yield (Cold Gas) = 3.05kW per kg of wood</t>
  </si>
  <si>
    <t>Wood to Gas Volume Yield = 2.185m³ gas per kg wood</t>
  </si>
  <si>
    <t>Gas &gt; Energy Heat Yield (Hot Gas) = 1.45kW per cubic metre hot gas</t>
  </si>
  <si>
    <t>Gas &gt; Energy Heat Yield (Cold Gas) = 1.4kW per cubic metre cold gas</t>
  </si>
  <si>
    <t>Wood &gt; Gas &gt; Shaft Power Spark Ignition Engine (Petrol) = 0.837kW shaft per kg of wood</t>
  </si>
  <si>
    <t>Wood &gt; Gas &gt; Shaft Power Spark Ignition Engine (Gas) = 0.82kW shaft per kg of wood</t>
  </si>
  <si>
    <t>Wood &gt; Gas &gt; Shaft Power Dual Fuel Diesel Engine = 0.86kW shaft per kg of wood</t>
  </si>
  <si>
    <t>Wood &gt; Gas &gt; Electricity Spark Ignition Petrol – Engine</t>
  </si>
  <si>
    <t>Generator = 0.754kW/hr electricity per kg wood</t>
  </si>
  <si>
    <t>Wood &gt; Gas &gt; Electricity Spark Ignition Gas – Engine</t>
  </si>
  <si>
    <t>Generator = 0.697kW/hr electricity per kg wood</t>
  </si>
  <si>
    <t>Wood &gt; Gas &gt; Electricity Dual Fuel Diesel – Engine</t>
  </si>
  <si>
    <t>Generator = 0.731kW/hr electricity per kg wood</t>
  </si>
  <si>
    <t>Wood &gt; Gas &gt; Process Heat (Direct) = 3.17kW heat per kg wood</t>
  </si>
  <si>
    <t>Wood &gt; Gas &gt; Process Steam = 4.465kW steam per kg wood</t>
  </si>
  <si>
    <t>Wood &gt; Gas &gt; Power Steam = 3.93kW steam per kg wood</t>
  </si>
  <si>
    <t>Petrol engines run on Producer Gas at recommended, maximum continuous RPM.</t>
  </si>
  <si>
    <t>High compression engines derate 37.3% approx to recover power including capacity x 1.6 times</t>
  </si>
  <si>
    <t>Average high compression engines derate 42.5% approx to recover power including capacity x 1.74 times</t>
  </si>
  <si>
    <t>Medium high compression engines derate 47.0% approx to recover power including capacity x 1.9 times</t>
  </si>
  <si>
    <t>Low compression engines derate 56.3% approx to recover power including capacity x 2.3 times</t>
  </si>
  <si>
    <t>Diesel (Dual Fuel) engines on pilot diesel plus Producer Gas at recommended, maximum continuous RPM – derate 20% approximately. To recover power including capacity x 1.25 times</t>
  </si>
  <si>
    <t>Gas engines run on Producer Gas at recommended, maximum continuous RPM – companion ratio: 10 to 1 - derate 10% approximately. To recover power including capacity x 1.1 times</t>
  </si>
  <si>
    <t xml:space="preserve">WOOD TO ENERGY CONVERSION DATA </t>
  </si>
  <si>
    <t xml:space="preserve"> BEFORE GASIFICATION</t>
  </si>
  <si>
    <t xml:space="preserve">Woods gross heat energy content: </t>
  </si>
  <si>
    <t>kJ per kg</t>
  </si>
  <si>
    <t>BTU per lb</t>
  </si>
  <si>
    <t>Woods gross heat energy content: 6,600 BTU/Lb</t>
  </si>
  <si>
    <t>Energy Release Rate per unit weight per hour</t>
  </si>
  <si>
    <t>HP/Lb</t>
  </si>
  <si>
    <t>Gas Energy Conversion Efficiency:</t>
  </si>
  <si>
    <t>Hot Gas</t>
  </si>
  <si>
    <t>Cold Gas</t>
  </si>
  <si>
    <t>%</t>
  </si>
  <si>
    <t>M^3/kG</t>
  </si>
  <si>
    <t>Ft^3/Lb</t>
  </si>
  <si>
    <t>Gas volume per unit weight of wood, Standard conditions</t>
  </si>
  <si>
    <t>Gas energy per unit volume, STP</t>
  </si>
  <si>
    <t>kJ/M^3</t>
  </si>
  <si>
    <t>BTU/Ft^3</t>
  </si>
  <si>
    <t>kW-hr per kG</t>
  </si>
  <si>
    <t>HP-hr/Lb</t>
  </si>
  <si>
    <t>BTU/Lb</t>
  </si>
  <si>
    <t>UTILIZATION of GAS:</t>
  </si>
  <si>
    <t>kW-hr/kG</t>
  </si>
  <si>
    <t>Direct Combustion of HOT Gas per unit weight of Fuel:</t>
  </si>
  <si>
    <t>Direct Combustion of STP Gas per unit weight of Fuel:</t>
  </si>
  <si>
    <t>HP-Hr/lb</t>
  </si>
  <si>
    <t>Shaft Power per unit weight of fuel per hour:</t>
  </si>
  <si>
    <t>kW/kG</t>
  </si>
  <si>
    <t>Electrical Power per unit weight of fuel/hr.</t>
  </si>
  <si>
    <t>kW/Lb</t>
  </si>
  <si>
    <t>COMPARISON OF ENERGY CONTENTS OF VARIOUS FUELS</t>
  </si>
  <si>
    <t>Diesel Fuel, per litre</t>
  </si>
  <si>
    <t>kW-hr/Litre</t>
  </si>
  <si>
    <t>Gasoline (Petrol) per litre</t>
  </si>
  <si>
    <t>kG Wood/litre</t>
  </si>
  <si>
    <t>kG wood to produce cold gas with energy content of Diesel:</t>
  </si>
  <si>
    <t>kG wood to produce cold gas with energy content of Petrol:</t>
  </si>
  <si>
    <r>
      <t xml:space="preserve">Dual fuel, diesel engines fuelled with </t>
    </r>
    <r>
      <rPr>
        <b/>
        <u val="single"/>
        <sz val="10"/>
        <rFont val="Arial"/>
        <family val="2"/>
      </rPr>
      <t>diesel plus producer gas</t>
    </r>
    <r>
      <rPr>
        <b/>
        <sz val="10"/>
        <rFont val="Arial"/>
        <family val="2"/>
      </rPr>
      <t xml:space="preserve"> NOTE: Wood and gas required is the same as for spark ignition engines</t>
    </r>
  </si>
  <si>
    <t>Select the required RPM column</t>
  </si>
  <si>
    <t xml:space="preserve"> Extract the required tabulated ‘per litre’ value</t>
  </si>
  <si>
    <t>Multiply that value by the particular engines swept volume in litres</t>
  </si>
  <si>
    <t>SUMMARY:</t>
  </si>
  <si>
    <t>kW-Hr/kG</t>
  </si>
  <si>
    <t>Air Dry Wood Fuel Gross Heat Energy Content per unit weight of wood</t>
  </si>
  <si>
    <t>Wood &gt; Gas &gt; Energy Heat Yield (Hot Gas) per unit weight of wood</t>
  </si>
  <si>
    <t>Wood &gt; Gas &gt; Energy Heat Yield (Cold Gas) per unit weight of wood</t>
  </si>
  <si>
    <t>Wood to Gas Volume Yield, m³ gas per kg wood</t>
  </si>
  <si>
    <t>kw-hr/M^3</t>
  </si>
  <si>
    <t>Wood &gt; Gas &gt; Shaft Power Spark Ignition Engine (Petrol)  per kg of wood/hr</t>
  </si>
  <si>
    <t>Wood &gt; Gas &gt; Shaft Power Spark Ignition Engine (Gas) per kg of wood/hr</t>
  </si>
  <si>
    <t>Wood &gt; Gas &gt; Shaft Power Dual Fuel Diesel Engine per kg of wood/hr</t>
  </si>
  <si>
    <t>kW per kG/hr</t>
  </si>
  <si>
    <t>SHAFT POWER OUTPUT:</t>
  </si>
  <si>
    <t>NOTES:</t>
  </si>
  <si>
    <t xml:space="preserve">Diesel (Dual Fuel) engines on pilot diesel plus Producer Gas at recommended, maximum continuous RPM – derate 20% approximately. </t>
  </si>
  <si>
    <t>To recover power including capacity x 1.25 times</t>
  </si>
  <si>
    <t xml:space="preserve"> To recover power including capacity x 1.1 times</t>
  </si>
  <si>
    <t>Low compression engines derate aprox. 56.3% To recover power including capacity x 2.3 times</t>
  </si>
  <si>
    <t>ELECTRIC POWER OUTPUT per UNIT OF WOOD</t>
  </si>
  <si>
    <t>Wood &gt; Gas &gt; Electricity Spark Ignition Petrol – Engine&gt; Generator:</t>
  </si>
  <si>
    <t>HP/Lb wood/hr</t>
  </si>
  <si>
    <t>Wood &gt; Gas &gt; Electricity Spark Ignition Gas – Engine&gt; Generator</t>
  </si>
  <si>
    <t>Wood &gt; Gas &gt; Electricity Dual Fuel Diesel – Engine&gt; Generator</t>
  </si>
  <si>
    <t>THERMAL OUTPUT per UNIT OF WOOD</t>
  </si>
  <si>
    <t>Energy Release Rate per unit weight of wood per hour</t>
  </si>
  <si>
    <t>Sizing an Engine and Gasifier</t>
  </si>
  <si>
    <t>Step 1:</t>
  </si>
  <si>
    <t>RPM</t>
  </si>
  <si>
    <t xml:space="preserve">Step 2: </t>
  </si>
  <si>
    <t>Wood Req'd kG/Hr</t>
  </si>
  <si>
    <t>Gas Req'd M^3/Hr</t>
  </si>
  <si>
    <t>Shaft Power in kW</t>
  </si>
  <si>
    <t>Electric Power, kWe</t>
  </si>
  <si>
    <t>Gasifier Requirements</t>
  </si>
  <si>
    <t>Table 1: Standard Parameters for an Engine of 1000 CC Displacement</t>
  </si>
  <si>
    <t>Read results per Litre of engine displacement in Table 1, for Gasifier,</t>
  </si>
  <si>
    <t>Step 3:</t>
  </si>
  <si>
    <t>Enter Required Engine RPM</t>
  </si>
  <si>
    <t>Enter Engine Displacement in CC's</t>
  </si>
  <si>
    <t>Cubic Centimeters</t>
  </si>
  <si>
    <t xml:space="preserve"> SI Engines</t>
  </si>
  <si>
    <t>Dual Fuel</t>
  </si>
  <si>
    <t>and see expected performance in Table 2 below</t>
  </si>
  <si>
    <t>Number of Cylinders</t>
  </si>
  <si>
    <t>Millimeters</t>
  </si>
  <si>
    <t>Inches</t>
  </si>
  <si>
    <t>Bore</t>
  </si>
  <si>
    <t xml:space="preserve">Stroke </t>
  </si>
  <si>
    <t>Cu. In</t>
  </si>
  <si>
    <t>Cu. Centimeter</t>
  </si>
  <si>
    <t>Displacement:</t>
  </si>
  <si>
    <t>Engine Displacement Calculator</t>
  </si>
  <si>
    <t>Table 2: Parameters for an Engine of Selected Displacement</t>
  </si>
  <si>
    <t>Gasifier and Engine Tables:</t>
  </si>
  <si>
    <t xml:space="preserve"> The basic data and approach is as shown at his Website: www.fluidynenz.250x.com  </t>
  </si>
  <si>
    <t xml:space="preserve">Wattpower, www.wattpower.com , has expanded on his work to make use of the </t>
  </si>
  <si>
    <t>calculating capabilities of a Spreadsheet. Additionally, we have shown Weights and Measures</t>
  </si>
  <si>
    <t>Measures in both the Imperial and Metric Systems</t>
  </si>
  <si>
    <t xml:space="preserve">for an engine of 1000 CC in Table 1. Then enter vairous possible engine displacements in the </t>
  </si>
  <si>
    <t xml:space="preserve">    GREEN </t>
  </si>
  <si>
    <t>box below,and note expected results on Line 33</t>
  </si>
  <si>
    <t>Enter  the desired operating speed of the engine, and see expected requirements</t>
  </si>
  <si>
    <t>Spark Ignition, or Dual Fueled Engines, 4 cycle.</t>
  </si>
  <si>
    <r>
      <t>Credits:</t>
    </r>
    <r>
      <rPr>
        <sz val="10"/>
        <rFont val="Arial"/>
        <family val="0"/>
      </rPr>
      <t xml:space="preserve"> This Spreadsheet is derived from work done by Doug Williams.</t>
    </r>
  </si>
  <si>
    <t>For question and comment, please contact:  kchisholm@wattpower.com</t>
  </si>
  <si>
    <r>
      <t>HOW TO USE</t>
    </r>
    <r>
      <rPr>
        <sz val="10"/>
        <rFont val="Arial"/>
        <family val="0"/>
      </rPr>
      <t>: The Spread Sheet is locked, to prevent error, and you can only enter data in the colored blocks.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</si>
</sst>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8"/>
      <name val="Verdana"/>
      <family val="2"/>
    </font>
    <font>
      <b/>
      <sz val="10"/>
      <name val="Arial"/>
      <family val="0"/>
    </font>
    <font>
      <u val="single"/>
      <sz val="10"/>
      <name val="Arial"/>
      <family val="0"/>
    </font>
    <font>
      <b/>
      <sz val="7.5"/>
      <name val="Arial"/>
      <family val="0"/>
    </font>
    <font>
      <sz val="7.5"/>
      <name val="Arial"/>
      <family val="0"/>
    </font>
    <font>
      <b/>
      <u val="single"/>
      <sz val="10"/>
      <name val="Arial"/>
      <family val="2"/>
    </font>
    <font>
      <sz val="4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168" fontId="0" fillId="0" borderId="0" xfId="0" applyNumberFormat="1" applyAlignment="1">
      <alignment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left"/>
    </xf>
    <xf numFmtId="1" fontId="0" fillId="0" borderId="1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8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8" xfId="0" applyBorder="1" applyAlignment="1">
      <alignment horizontal="left"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10" fontId="0" fillId="0" borderId="9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3" fontId="0" fillId="0" borderId="13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169" fontId="0" fillId="0" borderId="9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13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8" xfId="0" applyFill="1" applyBorder="1" applyAlignment="1">
      <alignment vertical="top" wrapText="1"/>
    </xf>
    <xf numFmtId="0" fontId="3" fillId="0" borderId="0" xfId="0" applyFont="1" applyAlignment="1">
      <alignment horizontal="left"/>
    </xf>
    <xf numFmtId="2" fontId="0" fillId="0" borderId="9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6" borderId="0" xfId="0" applyFill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0"/>
  <sheetViews>
    <sheetView tabSelected="1" workbookViewId="0" topLeftCell="A1">
      <selection activeCell="F17" sqref="F17"/>
    </sheetView>
  </sheetViews>
  <sheetFormatPr defaultColWidth="9.140625" defaultRowHeight="12.75"/>
  <cols>
    <col min="2" max="2" width="11.140625" style="0" customWidth="1"/>
    <col min="3" max="3" width="10.57421875" style="0" customWidth="1"/>
    <col min="4" max="4" width="10.7109375" style="0" customWidth="1"/>
    <col min="5" max="5" width="11.140625" style="0" customWidth="1"/>
    <col min="6" max="6" width="11.8515625" style="0" customWidth="1"/>
    <col min="7" max="7" width="13.140625" style="0" customWidth="1"/>
    <col min="8" max="8" width="10.00390625" style="0" customWidth="1"/>
    <col min="9" max="9" width="14.28125" style="0" customWidth="1"/>
    <col min="10" max="10" width="14.140625" style="0" customWidth="1"/>
  </cols>
  <sheetData>
    <row r="1" ht="12.75">
      <c r="A1" s="114"/>
    </row>
    <row r="2" ht="23.25">
      <c r="B2" s="95" t="s">
        <v>174</v>
      </c>
    </row>
    <row r="3" ht="12.75">
      <c r="C3" s="40" t="s">
        <v>184</v>
      </c>
    </row>
    <row r="4" ht="12.75">
      <c r="C4" t="s">
        <v>175</v>
      </c>
    </row>
    <row r="5" ht="12.75">
      <c r="C5" t="s">
        <v>176</v>
      </c>
    </row>
    <row r="6" ht="12.75">
      <c r="C6" t="s">
        <v>177</v>
      </c>
    </row>
    <row r="7" ht="12.75">
      <c r="C7" t="s">
        <v>178</v>
      </c>
    </row>
    <row r="8" ht="12.75">
      <c r="C8" t="s">
        <v>185</v>
      </c>
    </row>
    <row r="10" ht="12.75">
      <c r="B10" s="40" t="s">
        <v>186</v>
      </c>
    </row>
    <row r="11" ht="12.75">
      <c r="C11" t="s">
        <v>182</v>
      </c>
    </row>
    <row r="12" ht="12.75">
      <c r="C12" t="s">
        <v>179</v>
      </c>
    </row>
    <row r="13" spans="3:4" ht="12.75">
      <c r="C13" s="113" t="s">
        <v>180</v>
      </c>
      <c r="D13" t="s">
        <v>181</v>
      </c>
    </row>
    <row r="14" ht="12" customHeight="1"/>
    <row r="15" spans="2:4" ht="23.25">
      <c r="B15" s="95" t="s">
        <v>146</v>
      </c>
      <c r="C15" s="94"/>
      <c r="D15" s="94"/>
    </row>
    <row r="17" spans="2:7" ht="12.75">
      <c r="B17" s="40" t="s">
        <v>147</v>
      </c>
      <c r="C17" t="s">
        <v>158</v>
      </c>
      <c r="F17" s="91">
        <v>1200</v>
      </c>
      <c r="G17" t="s">
        <v>148</v>
      </c>
    </row>
    <row r="18" spans="2:21" ht="12.75">
      <c r="B18" s="40" t="s">
        <v>149</v>
      </c>
      <c r="C18" t="s">
        <v>156</v>
      </c>
      <c r="F18" s="41"/>
      <c r="U18" s="1"/>
    </row>
    <row r="19" ht="13.5" thickBot="1">
      <c r="C19" t="s">
        <v>183</v>
      </c>
    </row>
    <row r="20" spans="2:7" ht="14.25" thickBot="1" thickTop="1">
      <c r="B20" s="96" t="s">
        <v>155</v>
      </c>
      <c r="C20" s="97"/>
      <c r="D20" s="97"/>
      <c r="E20" s="97"/>
      <c r="F20" s="97"/>
      <c r="G20" s="98"/>
    </row>
    <row r="21" spans="2:11" ht="14.25" thickBot="1" thickTop="1">
      <c r="B21" s="80" t="s">
        <v>154</v>
      </c>
      <c r="C21" s="81"/>
      <c r="D21" s="108" t="s">
        <v>161</v>
      </c>
      <c r="E21" s="108"/>
      <c r="F21" s="108" t="s">
        <v>162</v>
      </c>
      <c r="G21" s="109"/>
      <c r="I21" s="110" t="s">
        <v>172</v>
      </c>
      <c r="J21" s="111"/>
      <c r="K21" s="112"/>
    </row>
    <row r="22" spans="2:11" ht="28.5" customHeight="1" thickBot="1" thickTop="1">
      <c r="B22" s="74" t="s">
        <v>150</v>
      </c>
      <c r="C22" s="75" t="s">
        <v>151</v>
      </c>
      <c r="D22" s="75" t="s">
        <v>152</v>
      </c>
      <c r="E22" s="75" t="s">
        <v>153</v>
      </c>
      <c r="F22" s="75" t="s">
        <v>152</v>
      </c>
      <c r="G22" s="76" t="s">
        <v>153</v>
      </c>
      <c r="I22" s="82" t="s">
        <v>164</v>
      </c>
      <c r="J22" s="86">
        <v>2</v>
      </c>
      <c r="K22" s="47"/>
    </row>
    <row r="23" spans="2:11" ht="13.5" thickBot="1">
      <c r="B23" s="77">
        <f>C76*F17/1200</f>
        <v>5.1</v>
      </c>
      <c r="C23" s="78">
        <f>C77*F17/1200</f>
        <v>11.2</v>
      </c>
      <c r="D23" s="78">
        <f>C79*F17/1200</f>
        <v>4.266</v>
      </c>
      <c r="E23" s="78">
        <f>C80*F17/1200</f>
        <v>3.7320000000000007</v>
      </c>
      <c r="F23" s="78">
        <f>C84*F17/1200</f>
        <v>5.332</v>
      </c>
      <c r="G23" s="79">
        <f>C85*F17/1200</f>
        <v>4.665</v>
      </c>
      <c r="I23" s="45"/>
      <c r="J23" s="88" t="s">
        <v>165</v>
      </c>
      <c r="K23" s="89" t="s">
        <v>166</v>
      </c>
    </row>
    <row r="24" spans="9:11" ht="14.25" thickBot="1" thickTop="1">
      <c r="I24" s="45" t="s">
        <v>167</v>
      </c>
      <c r="J24" s="87">
        <v>114.3</v>
      </c>
      <c r="K24" s="90">
        <v>4.5</v>
      </c>
    </row>
    <row r="25" spans="2:11" ht="13.5" thickBot="1">
      <c r="B25" s="40" t="s">
        <v>157</v>
      </c>
      <c r="C25" t="s">
        <v>159</v>
      </c>
      <c r="F25" s="92">
        <v>1433.41</v>
      </c>
      <c r="G25" s="41" t="s">
        <v>160</v>
      </c>
      <c r="I25" s="45" t="s">
        <v>168</v>
      </c>
      <c r="J25" s="87">
        <v>139.7</v>
      </c>
      <c r="K25" s="90">
        <v>5.5</v>
      </c>
    </row>
    <row r="26" spans="3:11" ht="13.5" thickBot="1">
      <c r="C26" t="s">
        <v>163</v>
      </c>
      <c r="I26" s="45" t="s">
        <v>171</v>
      </c>
      <c r="J26" s="46"/>
      <c r="K26" s="47"/>
    </row>
    <row r="27" spans="2:11" ht="14.25" thickBot="1" thickTop="1">
      <c r="B27" s="96" t="s">
        <v>173</v>
      </c>
      <c r="C27" s="97"/>
      <c r="D27" s="97"/>
      <c r="E27" s="97"/>
      <c r="F27" s="97"/>
      <c r="G27" s="98"/>
      <c r="I27" s="45" t="s">
        <v>170</v>
      </c>
      <c r="J27" s="84">
        <f>J22*3.141529*(J24/2)^2*J25/1000</f>
        <v>2866.8168232339185</v>
      </c>
      <c r="K27" s="55">
        <f>K28*2.54^3</f>
        <v>2866.8168232339185</v>
      </c>
    </row>
    <row r="28" spans="2:11" ht="14.25" thickBot="1" thickTop="1">
      <c r="B28" s="80" t="s">
        <v>154</v>
      </c>
      <c r="C28" s="81"/>
      <c r="D28" s="108" t="s">
        <v>161</v>
      </c>
      <c r="E28" s="108"/>
      <c r="F28" s="108" t="s">
        <v>162</v>
      </c>
      <c r="G28" s="109"/>
      <c r="I28" s="48" t="s">
        <v>169</v>
      </c>
      <c r="J28" s="85">
        <f>J27/2.54^3</f>
        <v>174.9438961875</v>
      </c>
      <c r="K28" s="57">
        <f>J22*3.141529*(K24/2)^2*K25</f>
        <v>174.9438961875</v>
      </c>
    </row>
    <row r="29" spans="2:7" ht="39.75" thickBot="1" thickTop="1">
      <c r="B29" s="74" t="s">
        <v>150</v>
      </c>
      <c r="C29" s="75" t="s">
        <v>151</v>
      </c>
      <c r="D29" s="75" t="s">
        <v>152</v>
      </c>
      <c r="E29" s="75" t="s">
        <v>153</v>
      </c>
      <c r="F29" s="75" t="s">
        <v>152</v>
      </c>
      <c r="G29" s="76" t="s">
        <v>153</v>
      </c>
    </row>
    <row r="30" spans="2:7" ht="13.5" thickBot="1">
      <c r="B30" s="77">
        <f aca="true" t="shared" si="0" ref="B30:G30">$F25*B23/1000</f>
        <v>7.310390999999999</v>
      </c>
      <c r="C30" s="77">
        <f t="shared" si="0"/>
        <v>16.054192</v>
      </c>
      <c r="D30" s="77">
        <f t="shared" si="0"/>
        <v>6.11492706</v>
      </c>
      <c r="E30" s="77">
        <f t="shared" si="0"/>
        <v>5.349486120000002</v>
      </c>
      <c r="F30" s="77">
        <f t="shared" si="0"/>
        <v>7.642942120000001</v>
      </c>
      <c r="G30" s="77">
        <f t="shared" si="0"/>
        <v>6.686857650000001</v>
      </c>
    </row>
    <row r="31" ht="13.5" thickTop="1"/>
    <row r="33" spans="2:5" ht="22.5">
      <c r="B33" s="15" t="s">
        <v>1</v>
      </c>
      <c r="E33" s="3" t="s">
        <v>34</v>
      </c>
    </row>
    <row r="34" spans="4:7" ht="12.75">
      <c r="D34" s="3"/>
      <c r="G34" s="2"/>
    </row>
    <row r="35" spans="2:7" ht="13.5" thickBot="1">
      <c r="B35" s="83" t="s">
        <v>81</v>
      </c>
      <c r="C35" s="40"/>
      <c r="D35" s="40"/>
      <c r="E35" s="40"/>
      <c r="F35" s="83" t="s">
        <v>82</v>
      </c>
      <c r="G35" s="40"/>
    </row>
    <row r="36" spans="3:11" ht="14.25" thickBot="1" thickTop="1">
      <c r="C36" s="42"/>
      <c r="D36" s="43"/>
      <c r="E36" s="43"/>
      <c r="F36" s="43"/>
      <c r="G36" s="43"/>
      <c r="H36" s="43" t="s">
        <v>84</v>
      </c>
      <c r="I36" s="43" t="s">
        <v>85</v>
      </c>
      <c r="J36" s="43" t="s">
        <v>99</v>
      </c>
      <c r="K36" s="44" t="s">
        <v>100</v>
      </c>
    </row>
    <row r="37" spans="3:11" ht="13.5" thickBot="1">
      <c r="C37" s="58" t="s">
        <v>4</v>
      </c>
      <c r="D37" s="46"/>
      <c r="E37" s="46"/>
      <c r="F37" s="46"/>
      <c r="G37" s="46"/>
      <c r="H37" s="46"/>
      <c r="I37" s="46"/>
      <c r="J37" s="46"/>
      <c r="K37" s="47"/>
    </row>
    <row r="38" spans="3:11" ht="13.5" thickBot="1">
      <c r="C38" s="58" t="s">
        <v>83</v>
      </c>
      <c r="D38" s="46"/>
      <c r="E38" s="46"/>
      <c r="F38" s="46"/>
      <c r="G38" s="46"/>
      <c r="H38" s="59">
        <v>15490</v>
      </c>
      <c r="I38" s="59">
        <v>6600</v>
      </c>
      <c r="J38" s="46"/>
      <c r="K38" s="47"/>
    </row>
    <row r="39" spans="3:11" ht="13.5" thickBot="1">
      <c r="C39" s="58" t="s">
        <v>87</v>
      </c>
      <c r="D39" s="46"/>
      <c r="E39" s="46"/>
      <c r="F39" s="46"/>
      <c r="G39" s="46"/>
      <c r="H39" s="46"/>
      <c r="I39" s="46"/>
      <c r="J39" s="46">
        <v>4.3</v>
      </c>
      <c r="K39" s="47">
        <v>2.615</v>
      </c>
    </row>
    <row r="40" spans="3:11" ht="13.5" thickBot="1">
      <c r="C40" s="58" t="s">
        <v>89</v>
      </c>
      <c r="D40" s="46"/>
      <c r="E40" s="46"/>
      <c r="F40" s="46"/>
      <c r="G40" s="60" t="s">
        <v>92</v>
      </c>
      <c r="H40" s="46"/>
      <c r="I40" s="46"/>
      <c r="J40" s="46"/>
      <c r="K40" s="47"/>
    </row>
    <row r="41" spans="3:11" ht="13.5" thickBot="1">
      <c r="C41" s="45"/>
      <c r="D41" s="46" t="s">
        <v>90</v>
      </c>
      <c r="E41" s="46"/>
      <c r="F41" s="46"/>
      <c r="G41" s="61">
        <v>0.7357</v>
      </c>
      <c r="H41" s="46"/>
      <c r="I41" s="46"/>
      <c r="J41" s="46"/>
      <c r="K41" s="47"/>
    </row>
    <row r="42" spans="3:11" ht="13.5" thickBot="1">
      <c r="C42" s="48"/>
      <c r="D42" s="49" t="s">
        <v>91</v>
      </c>
      <c r="E42" s="49"/>
      <c r="F42" s="49"/>
      <c r="G42" s="62">
        <v>0.7095</v>
      </c>
      <c r="H42" s="49"/>
      <c r="I42" s="49"/>
      <c r="J42" s="49"/>
      <c r="K42" s="50"/>
    </row>
    <row r="43" spans="3:11" ht="13.5" thickTop="1">
      <c r="C43" s="63"/>
      <c r="D43" s="63"/>
      <c r="E43" s="63"/>
      <c r="F43" s="63"/>
      <c r="G43" s="64"/>
      <c r="H43" s="63"/>
      <c r="I43" s="63"/>
      <c r="J43" s="63"/>
      <c r="K43" s="63"/>
    </row>
    <row r="44" ht="13.5" thickBot="1">
      <c r="B44" s="83" t="s">
        <v>9</v>
      </c>
    </row>
    <row r="45" spans="3:12" ht="14.25" thickBot="1" thickTop="1">
      <c r="C45" s="42"/>
      <c r="D45" s="43"/>
      <c r="E45" s="43"/>
      <c r="F45" s="43"/>
      <c r="G45" s="43"/>
      <c r="H45" s="43" t="s">
        <v>93</v>
      </c>
      <c r="I45" s="43" t="s">
        <v>94</v>
      </c>
      <c r="J45" s="43" t="s">
        <v>97</v>
      </c>
      <c r="K45" s="43" t="s">
        <v>98</v>
      </c>
      <c r="L45" s="44"/>
    </row>
    <row r="46" spans="3:12" ht="13.5" thickBot="1">
      <c r="C46" s="45" t="s">
        <v>95</v>
      </c>
      <c r="D46" s="46"/>
      <c r="E46" s="46"/>
      <c r="F46" s="46"/>
      <c r="G46" s="46"/>
      <c r="H46" s="46">
        <v>2.185</v>
      </c>
      <c r="I46" s="46">
        <v>35</v>
      </c>
      <c r="J46" s="46"/>
      <c r="K46" s="46"/>
      <c r="L46" s="47"/>
    </row>
    <row r="47" spans="3:12" ht="13.5" thickBot="1">
      <c r="C47" s="45" t="s">
        <v>96</v>
      </c>
      <c r="D47" s="46"/>
      <c r="E47" s="46"/>
      <c r="F47" s="46"/>
      <c r="G47" s="46"/>
      <c r="H47" s="46"/>
      <c r="I47" s="46"/>
      <c r="J47" s="46">
        <v>5030</v>
      </c>
      <c r="K47" s="46">
        <v>135</v>
      </c>
      <c r="L47" s="47"/>
    </row>
    <row r="48" spans="3:12" ht="13.5" thickBot="1">
      <c r="C48" s="45"/>
      <c r="D48" s="46"/>
      <c r="E48" s="46"/>
      <c r="F48" s="46"/>
      <c r="G48" s="46"/>
      <c r="H48" s="46"/>
      <c r="I48" s="46"/>
      <c r="J48" s="46" t="s">
        <v>99</v>
      </c>
      <c r="K48" s="46" t="s">
        <v>100</v>
      </c>
      <c r="L48" s="47" t="s">
        <v>101</v>
      </c>
    </row>
    <row r="49" spans="3:12" ht="13.5" thickBot="1">
      <c r="C49" s="65" t="s">
        <v>145</v>
      </c>
      <c r="D49" s="49"/>
      <c r="E49" s="49"/>
      <c r="F49" s="49"/>
      <c r="G49" s="49"/>
      <c r="H49" s="49"/>
      <c r="I49" s="49"/>
      <c r="J49" s="49">
        <v>3.05</v>
      </c>
      <c r="K49" s="49">
        <v>1.8566</v>
      </c>
      <c r="L49" s="66">
        <v>4725</v>
      </c>
    </row>
    <row r="50" spans="3:12" ht="13.5" thickTop="1">
      <c r="C50" s="67"/>
      <c r="D50" s="63"/>
      <c r="E50" s="63"/>
      <c r="F50" s="63"/>
      <c r="G50" s="63"/>
      <c r="H50" s="63"/>
      <c r="I50" s="63"/>
      <c r="J50" s="63"/>
      <c r="K50" s="63"/>
      <c r="L50" s="68"/>
    </row>
    <row r="51" ht="13.5" thickBot="1">
      <c r="B51" s="40" t="s">
        <v>102</v>
      </c>
    </row>
    <row r="52" spans="3:13" ht="14.25" thickBot="1" thickTop="1">
      <c r="C52" s="42"/>
      <c r="D52" s="43"/>
      <c r="E52" s="43"/>
      <c r="F52" s="43"/>
      <c r="G52" s="43"/>
      <c r="H52" s="43" t="s">
        <v>103</v>
      </c>
      <c r="I52" s="43" t="s">
        <v>106</v>
      </c>
      <c r="J52" s="43" t="s">
        <v>101</v>
      </c>
      <c r="K52" s="43" t="s">
        <v>108</v>
      </c>
      <c r="L52" s="43" t="s">
        <v>88</v>
      </c>
      <c r="M52" s="44" t="s">
        <v>110</v>
      </c>
    </row>
    <row r="53" spans="3:13" ht="13.5" thickBot="1">
      <c r="C53" s="45" t="s">
        <v>104</v>
      </c>
      <c r="D53" s="46"/>
      <c r="E53" s="46"/>
      <c r="F53" s="46"/>
      <c r="G53" s="46"/>
      <c r="H53" s="46">
        <v>3.165</v>
      </c>
      <c r="I53" s="46">
        <v>1.925</v>
      </c>
      <c r="J53" s="46">
        <v>4900</v>
      </c>
      <c r="K53" s="46"/>
      <c r="L53" s="46"/>
      <c r="M53" s="47"/>
    </row>
    <row r="54" spans="3:13" ht="13.5" thickBot="1">
      <c r="C54" s="45" t="s">
        <v>105</v>
      </c>
      <c r="D54" s="46"/>
      <c r="E54" s="46"/>
      <c r="F54" s="46"/>
      <c r="G54" s="46"/>
      <c r="H54" s="46">
        <v>3.05</v>
      </c>
      <c r="I54" s="46">
        <v>1.8566</v>
      </c>
      <c r="J54" s="46">
        <v>4725</v>
      </c>
      <c r="K54" s="46"/>
      <c r="L54" s="46"/>
      <c r="M54" s="47"/>
    </row>
    <row r="55" spans="3:13" ht="13.5" thickBot="1"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</row>
    <row r="56" spans="3:13" ht="13.5" thickBot="1">
      <c r="C56" s="45" t="s">
        <v>107</v>
      </c>
      <c r="D56" s="46"/>
      <c r="E56" s="46"/>
      <c r="F56" s="46"/>
      <c r="G56" s="46"/>
      <c r="H56" s="46"/>
      <c r="I56" s="46"/>
      <c r="J56" s="46"/>
      <c r="K56" s="46">
        <v>0.837</v>
      </c>
      <c r="L56" s="69">
        <v>0.51</v>
      </c>
      <c r="M56" s="70">
        <f>K56/2.2</f>
        <v>0.38045454545454543</v>
      </c>
    </row>
    <row r="57" spans="3:13" ht="13.5" thickBot="1">
      <c r="C57" s="48" t="s">
        <v>109</v>
      </c>
      <c r="D57" s="49"/>
      <c r="E57" s="49"/>
      <c r="F57" s="49"/>
      <c r="G57" s="49"/>
      <c r="H57" s="49"/>
      <c r="I57" s="49"/>
      <c r="J57" s="49"/>
      <c r="K57" s="49">
        <v>0.754</v>
      </c>
      <c r="L57" s="71">
        <v>0.459</v>
      </c>
      <c r="M57" s="72">
        <f>K57/2.2</f>
        <v>0.3427272727272727</v>
      </c>
    </row>
    <row r="58" spans="3:13" ht="13.5" thickTop="1">
      <c r="C58" s="63"/>
      <c r="D58" s="63"/>
      <c r="E58" s="63"/>
      <c r="F58" s="63"/>
      <c r="G58" s="63"/>
      <c r="H58" s="63"/>
      <c r="I58" s="63"/>
      <c r="J58" s="63"/>
      <c r="K58" s="63"/>
      <c r="L58" s="73"/>
      <c r="M58" s="73"/>
    </row>
    <row r="59" ht="13.5" thickBot="1">
      <c r="B59" s="40" t="s">
        <v>111</v>
      </c>
    </row>
    <row r="60" spans="3:10" ht="14.25" thickBot="1" thickTop="1">
      <c r="C60" s="42"/>
      <c r="D60" s="43"/>
      <c r="E60" s="43"/>
      <c r="F60" s="43"/>
      <c r="G60" s="43"/>
      <c r="H60" s="43" t="s">
        <v>113</v>
      </c>
      <c r="I60" s="43" t="s">
        <v>0</v>
      </c>
      <c r="J60" s="44" t="s">
        <v>115</v>
      </c>
    </row>
    <row r="61" spans="3:10" ht="13.5" thickBot="1">
      <c r="C61" s="45" t="s">
        <v>112</v>
      </c>
      <c r="D61" s="46"/>
      <c r="E61" s="46"/>
      <c r="F61" s="46"/>
      <c r="G61" s="46"/>
      <c r="H61" s="46">
        <v>9.63</v>
      </c>
      <c r="I61" s="46">
        <v>32895</v>
      </c>
      <c r="J61" s="47"/>
    </row>
    <row r="62" spans="3:10" ht="13.5" thickBot="1">
      <c r="C62" s="45" t="s">
        <v>114</v>
      </c>
      <c r="D62" s="46"/>
      <c r="E62" s="46"/>
      <c r="F62" s="46"/>
      <c r="G62" s="46"/>
      <c r="H62" s="46">
        <v>8.79</v>
      </c>
      <c r="I62" s="46">
        <v>30023</v>
      </c>
      <c r="J62" s="47"/>
    </row>
    <row r="63" spans="3:10" ht="13.5" thickBot="1">
      <c r="C63" s="45" t="s">
        <v>116</v>
      </c>
      <c r="D63" s="46"/>
      <c r="E63" s="46"/>
      <c r="F63" s="46"/>
      <c r="G63" s="46"/>
      <c r="H63" s="46"/>
      <c r="I63" s="46"/>
      <c r="J63" s="47">
        <v>3.1579</v>
      </c>
    </row>
    <row r="64" spans="3:10" ht="13.5" thickBot="1">
      <c r="C64" s="48" t="s">
        <v>117</v>
      </c>
      <c r="D64" s="49"/>
      <c r="E64" s="49"/>
      <c r="F64" s="49"/>
      <c r="G64" s="49"/>
      <c r="H64" s="49"/>
      <c r="I64" s="49"/>
      <c r="J64" s="50">
        <v>2.882</v>
      </c>
    </row>
    <row r="65" ht="13.5" thickTop="1"/>
    <row r="66" ht="12.75">
      <c r="B66" s="3" t="s">
        <v>30</v>
      </c>
    </row>
    <row r="67" ht="12.75">
      <c r="B67" s="3" t="s">
        <v>31</v>
      </c>
    </row>
    <row r="68" ht="12.75">
      <c r="B68" s="3" t="s">
        <v>32</v>
      </c>
    </row>
    <row r="69" ht="12.75">
      <c r="B69" s="3" t="s">
        <v>33</v>
      </c>
    </row>
    <row r="70" ht="12.75">
      <c r="B70" s="3"/>
    </row>
    <row r="71" ht="12.75">
      <c r="B71" s="3" t="s">
        <v>35</v>
      </c>
    </row>
    <row r="72" ht="12.75">
      <c r="B72" s="3"/>
    </row>
    <row r="73" ht="13.5" thickBot="1">
      <c r="B73" s="3"/>
    </row>
    <row r="74" spans="2:10" ht="13.5" thickBot="1">
      <c r="B74" s="102" t="s">
        <v>37</v>
      </c>
      <c r="C74" s="103"/>
      <c r="D74" s="103"/>
      <c r="E74" s="103"/>
      <c r="F74" s="103"/>
      <c r="G74" s="103"/>
      <c r="H74" s="103"/>
      <c r="I74" s="103"/>
      <c r="J74" s="104"/>
    </row>
    <row r="75" spans="2:10" ht="26.25" thickBot="1">
      <c r="B75" s="23" t="s">
        <v>36</v>
      </c>
      <c r="C75" s="27">
        <v>1200</v>
      </c>
      <c r="D75" s="27">
        <v>1400</v>
      </c>
      <c r="E75" s="27">
        <v>1500</v>
      </c>
      <c r="F75" s="24">
        <v>1600</v>
      </c>
      <c r="G75" s="27">
        <v>1800</v>
      </c>
      <c r="H75" s="27">
        <v>2000</v>
      </c>
      <c r="I75" s="27">
        <v>2200</v>
      </c>
      <c r="J75" s="28">
        <v>2300</v>
      </c>
    </row>
    <row r="76" spans="2:10" ht="39" thickBot="1">
      <c r="B76" s="25" t="s">
        <v>38</v>
      </c>
      <c r="C76" s="29">
        <v>5.1</v>
      </c>
      <c r="D76" s="29">
        <v>5.939</v>
      </c>
      <c r="E76" s="29">
        <v>6.363</v>
      </c>
      <c r="F76" s="29">
        <v>6.787</v>
      </c>
      <c r="G76" s="29">
        <v>7.636</v>
      </c>
      <c r="H76" s="29">
        <v>8.484</v>
      </c>
      <c r="I76" s="29">
        <v>9.332</v>
      </c>
      <c r="J76" s="30">
        <v>9.757</v>
      </c>
    </row>
    <row r="77" spans="2:10" ht="39" thickBot="1">
      <c r="B77" s="25" t="s">
        <v>39</v>
      </c>
      <c r="C77" s="29">
        <v>11.2</v>
      </c>
      <c r="D77" s="29">
        <v>13</v>
      </c>
      <c r="E77" s="29">
        <v>14</v>
      </c>
      <c r="F77" s="29">
        <v>14.932</v>
      </c>
      <c r="G77" s="29">
        <v>16.8</v>
      </c>
      <c r="H77" s="29">
        <v>18.665</v>
      </c>
      <c r="I77" s="29">
        <v>20.532</v>
      </c>
      <c r="J77" s="30">
        <v>21.465</v>
      </c>
    </row>
    <row r="78" spans="2:10" ht="13.5" thickBot="1">
      <c r="B78" s="25"/>
      <c r="C78" s="31"/>
      <c r="D78" s="31"/>
      <c r="E78" s="31"/>
      <c r="F78" s="31"/>
      <c r="G78" s="31"/>
      <c r="H78" s="31"/>
      <c r="I78" s="31"/>
      <c r="J78" s="32"/>
    </row>
    <row r="79" spans="2:10" ht="26.25" thickBot="1">
      <c r="B79" s="25" t="s">
        <v>40</v>
      </c>
      <c r="C79" s="29">
        <v>4.266</v>
      </c>
      <c r="D79" s="29">
        <v>4.977</v>
      </c>
      <c r="E79" s="29">
        <v>5.332</v>
      </c>
      <c r="F79" s="29">
        <v>5.688</v>
      </c>
      <c r="G79" s="29">
        <v>6.4</v>
      </c>
      <c r="H79" s="29">
        <v>7.11</v>
      </c>
      <c r="I79" s="29">
        <v>7.821</v>
      </c>
      <c r="J79" s="30">
        <v>8.176</v>
      </c>
    </row>
    <row r="80" spans="2:10" ht="39" thickBot="1">
      <c r="B80" s="26" t="s">
        <v>41</v>
      </c>
      <c r="C80" s="33">
        <v>3.732</v>
      </c>
      <c r="D80" s="33">
        <v>4.354</v>
      </c>
      <c r="E80" s="33">
        <v>4.666</v>
      </c>
      <c r="F80" s="33">
        <v>4.977</v>
      </c>
      <c r="G80" s="33">
        <v>5.6</v>
      </c>
      <c r="H80" s="33">
        <v>6.22</v>
      </c>
      <c r="I80" s="33">
        <v>6.843</v>
      </c>
      <c r="J80" s="34">
        <v>7.154</v>
      </c>
    </row>
    <row r="81" spans="2:10" ht="14.25" thickBot="1" thickTop="1">
      <c r="B81" s="22"/>
      <c r="C81" s="22"/>
      <c r="D81" s="22"/>
      <c r="E81" s="22"/>
      <c r="F81" s="22"/>
      <c r="G81" s="22"/>
      <c r="H81" s="22"/>
      <c r="I81" s="22"/>
      <c r="J81" s="22"/>
    </row>
    <row r="82" spans="2:10" ht="27.75" customHeight="1" thickBot="1" thickTop="1">
      <c r="B82" s="105" t="s">
        <v>118</v>
      </c>
      <c r="C82" s="106"/>
      <c r="D82" s="106"/>
      <c r="E82" s="106"/>
      <c r="F82" s="106"/>
      <c r="G82" s="106"/>
      <c r="H82" s="106"/>
      <c r="I82" s="106"/>
      <c r="J82" s="107"/>
    </row>
    <row r="83" spans="2:10" ht="13.5" thickBot="1">
      <c r="B83" s="18"/>
      <c r="C83" s="19"/>
      <c r="D83" s="19"/>
      <c r="E83" s="19"/>
      <c r="F83" s="19"/>
      <c r="G83" s="19"/>
      <c r="H83" s="19"/>
      <c r="I83" s="19"/>
      <c r="J83" s="20"/>
    </row>
    <row r="84" spans="2:10" ht="26.25" thickBot="1">
      <c r="B84" s="18" t="s">
        <v>40</v>
      </c>
      <c r="C84" s="35">
        <v>5.332</v>
      </c>
      <c r="D84" s="35">
        <v>6.221</v>
      </c>
      <c r="E84" s="35">
        <v>6.665</v>
      </c>
      <c r="F84" s="35">
        <v>7.11</v>
      </c>
      <c r="G84" s="35">
        <v>8</v>
      </c>
      <c r="H84" s="35">
        <v>8.887</v>
      </c>
      <c r="I84" s="35">
        <v>9.776</v>
      </c>
      <c r="J84" s="36">
        <v>10.22</v>
      </c>
    </row>
    <row r="85" spans="2:10" ht="39" thickBot="1">
      <c r="B85" s="21" t="s">
        <v>41</v>
      </c>
      <c r="C85" s="37">
        <v>4.665</v>
      </c>
      <c r="D85" s="37">
        <v>5.443</v>
      </c>
      <c r="E85" s="37">
        <v>5.832</v>
      </c>
      <c r="F85" s="37">
        <v>6.221</v>
      </c>
      <c r="G85" s="37">
        <v>7</v>
      </c>
      <c r="H85" s="37">
        <v>7.776</v>
      </c>
      <c r="I85" s="37">
        <v>8.554</v>
      </c>
      <c r="J85" s="38">
        <v>8.942</v>
      </c>
    </row>
    <row r="86" ht="13.5" thickTop="1"/>
    <row r="87" ht="12.75">
      <c r="B87" t="s">
        <v>43</v>
      </c>
    </row>
    <row r="88" ht="12.75">
      <c r="B88" s="7"/>
    </row>
    <row r="89" spans="2:3" ht="12.75">
      <c r="B89" s="39">
        <v>1</v>
      </c>
      <c r="C89" t="s">
        <v>119</v>
      </c>
    </row>
    <row r="90" spans="2:3" ht="12.75">
      <c r="B90" s="39">
        <v>2</v>
      </c>
      <c r="C90" t="s">
        <v>120</v>
      </c>
    </row>
    <row r="91" spans="2:3" ht="12.75">
      <c r="B91" s="39">
        <v>3</v>
      </c>
      <c r="C91" t="s">
        <v>121</v>
      </c>
    </row>
    <row r="93" spans="1:2" ht="13.5" thickBot="1">
      <c r="A93" s="40" t="s">
        <v>122</v>
      </c>
      <c r="B93" s="7"/>
    </row>
    <row r="94" spans="2:12" ht="14.25" thickBot="1" thickTop="1">
      <c r="B94" s="42"/>
      <c r="C94" s="43"/>
      <c r="D94" s="43"/>
      <c r="E94" s="43"/>
      <c r="F94" s="43"/>
      <c r="G94" s="43"/>
      <c r="H94" s="43"/>
      <c r="I94" s="43" t="s">
        <v>123</v>
      </c>
      <c r="J94" s="43" t="s">
        <v>101</v>
      </c>
      <c r="K94" s="43" t="s">
        <v>93</v>
      </c>
      <c r="L94" s="44" t="s">
        <v>94</v>
      </c>
    </row>
    <row r="95" spans="2:12" ht="13.5" thickBot="1">
      <c r="B95" s="45" t="s">
        <v>124</v>
      </c>
      <c r="C95" s="46"/>
      <c r="D95" s="46"/>
      <c r="E95" s="46"/>
      <c r="F95" s="46"/>
      <c r="G95" s="46"/>
      <c r="H95" s="46"/>
      <c r="I95" s="46">
        <v>4.3</v>
      </c>
      <c r="J95" s="46">
        <v>6600</v>
      </c>
      <c r="K95" s="46"/>
      <c r="L95" s="47"/>
    </row>
    <row r="96" spans="2:12" ht="13.5" thickBot="1">
      <c r="B96" s="45" t="s">
        <v>125</v>
      </c>
      <c r="C96" s="46"/>
      <c r="D96" s="46"/>
      <c r="E96" s="46"/>
      <c r="F96" s="46"/>
      <c r="G96" s="46"/>
      <c r="H96" s="46"/>
      <c r="I96" s="46">
        <v>3.165</v>
      </c>
      <c r="J96" s="46">
        <v>4900</v>
      </c>
      <c r="K96" s="46"/>
      <c r="L96" s="47"/>
    </row>
    <row r="97" spans="2:12" ht="13.5" thickBot="1">
      <c r="B97" s="45" t="s">
        <v>126</v>
      </c>
      <c r="C97" s="46"/>
      <c r="D97" s="46"/>
      <c r="E97" s="46"/>
      <c r="F97" s="46"/>
      <c r="G97" s="46"/>
      <c r="H97" s="46"/>
      <c r="I97" s="46">
        <v>3.05</v>
      </c>
      <c r="J97" s="46">
        <v>4725</v>
      </c>
      <c r="K97" s="46"/>
      <c r="L97" s="47"/>
    </row>
    <row r="98" spans="2:12" ht="13.5" thickBot="1">
      <c r="B98" s="48" t="s">
        <v>127</v>
      </c>
      <c r="C98" s="49"/>
      <c r="D98" s="49"/>
      <c r="E98" s="49"/>
      <c r="F98" s="49"/>
      <c r="G98" s="49"/>
      <c r="H98" s="49"/>
      <c r="I98" s="49"/>
      <c r="J98" s="49"/>
      <c r="K98" s="49">
        <v>2.185</v>
      </c>
      <c r="L98" s="50">
        <v>35</v>
      </c>
    </row>
    <row r="99" ht="14.25" thickBot="1" thickTop="1"/>
    <row r="100" spans="2:10" ht="14.25" thickBot="1" thickTop="1">
      <c r="B100" s="51"/>
      <c r="C100" s="43"/>
      <c r="D100" s="43"/>
      <c r="E100" s="43"/>
      <c r="F100" s="43"/>
      <c r="G100" s="43"/>
      <c r="H100" s="43"/>
      <c r="I100" s="43" t="s">
        <v>128</v>
      </c>
      <c r="J100" s="44" t="s">
        <v>98</v>
      </c>
    </row>
    <row r="101" spans="2:10" ht="13.5" thickBot="1">
      <c r="B101" s="45" t="s">
        <v>60</v>
      </c>
      <c r="C101" s="46"/>
      <c r="D101" s="46"/>
      <c r="E101" s="46"/>
      <c r="F101" s="46"/>
      <c r="G101" s="46"/>
      <c r="H101" s="46"/>
      <c r="I101" s="46">
        <v>1.45</v>
      </c>
      <c r="J101" s="52">
        <f>I101*3412/35.3</f>
        <v>140.1529745042493</v>
      </c>
    </row>
    <row r="102" spans="2:10" ht="13.5" thickBot="1">
      <c r="B102" s="48" t="s">
        <v>61</v>
      </c>
      <c r="C102" s="49"/>
      <c r="D102" s="49"/>
      <c r="E102" s="49"/>
      <c r="F102" s="49"/>
      <c r="G102" s="49"/>
      <c r="H102" s="49"/>
      <c r="I102" s="49">
        <v>1.4</v>
      </c>
      <c r="J102" s="53">
        <f>I102*3412/35.3</f>
        <v>135.32011331444758</v>
      </c>
    </row>
    <row r="103" ht="14.25" thickBot="1" thickTop="1">
      <c r="J103" s="41"/>
    </row>
    <row r="104" spans="2:10" ht="14.25" thickBot="1" thickTop="1">
      <c r="B104" s="42" t="s">
        <v>133</v>
      </c>
      <c r="C104" s="43"/>
      <c r="D104" s="43"/>
      <c r="E104" s="43"/>
      <c r="F104" s="43"/>
      <c r="G104" s="43"/>
      <c r="H104" s="43"/>
      <c r="I104" s="43" t="s">
        <v>132</v>
      </c>
      <c r="J104" s="54" t="s">
        <v>141</v>
      </c>
    </row>
    <row r="105" spans="2:10" ht="13.5" thickBot="1">
      <c r="B105" s="45" t="s">
        <v>129</v>
      </c>
      <c r="C105" s="46"/>
      <c r="D105" s="46"/>
      <c r="E105" s="46"/>
      <c r="F105" s="46"/>
      <c r="G105" s="46"/>
      <c r="H105" s="46"/>
      <c r="I105" s="46">
        <v>0.837</v>
      </c>
      <c r="J105" s="55">
        <f>I105*(1/(0.746*2.2))</f>
        <v>0.5099926882768705</v>
      </c>
    </row>
    <row r="106" spans="2:10" ht="13.5" thickBot="1">
      <c r="B106" s="45" t="s">
        <v>130</v>
      </c>
      <c r="C106" s="46"/>
      <c r="D106" s="46"/>
      <c r="E106" s="46"/>
      <c r="F106" s="46"/>
      <c r="G106" s="46"/>
      <c r="H106" s="46"/>
      <c r="I106" s="46">
        <v>0.82</v>
      </c>
      <c r="J106" s="55">
        <f>I106*(1/(0.746*2.2))</f>
        <v>0.499634413843529</v>
      </c>
    </row>
    <row r="107" spans="2:10" ht="13.5" thickBot="1">
      <c r="B107" s="45" t="s">
        <v>131</v>
      </c>
      <c r="C107" s="46"/>
      <c r="D107" s="46"/>
      <c r="E107" s="46"/>
      <c r="F107" s="46"/>
      <c r="G107" s="46"/>
      <c r="H107" s="46"/>
      <c r="I107" s="46">
        <v>0.86</v>
      </c>
      <c r="J107" s="55">
        <f>I107*(1/(0.746*2.2))</f>
        <v>0.5240068242749207</v>
      </c>
    </row>
    <row r="108" spans="2:10" ht="13.5" thickBot="1">
      <c r="B108" s="45"/>
      <c r="C108" s="46"/>
      <c r="D108" s="46"/>
      <c r="E108" s="46"/>
      <c r="F108" s="46"/>
      <c r="G108" s="46"/>
      <c r="H108" s="46"/>
      <c r="I108" s="46"/>
      <c r="J108" s="56"/>
    </row>
    <row r="109" spans="2:10" ht="13.5" thickBot="1">
      <c r="B109" s="45" t="s">
        <v>139</v>
      </c>
      <c r="C109" s="46"/>
      <c r="D109" s="46"/>
      <c r="E109" s="46"/>
      <c r="F109" s="46"/>
      <c r="G109" s="46"/>
      <c r="H109" s="46"/>
      <c r="I109" s="46"/>
      <c r="J109" s="56"/>
    </row>
    <row r="110" spans="2:10" ht="13.5" thickBot="1">
      <c r="B110" s="45" t="s">
        <v>140</v>
      </c>
      <c r="C110" s="46"/>
      <c r="D110" s="46"/>
      <c r="E110" s="46"/>
      <c r="F110" s="46"/>
      <c r="G110" s="46"/>
      <c r="H110" s="46"/>
      <c r="I110" s="46">
        <v>0.754</v>
      </c>
      <c r="J110" s="55">
        <f>I110*(1/(0.746*2.2))</f>
        <v>0.45941993663173286</v>
      </c>
    </row>
    <row r="111" spans="2:10" ht="13.5" thickBot="1">
      <c r="B111" s="45" t="s">
        <v>142</v>
      </c>
      <c r="C111" s="46"/>
      <c r="D111" s="46"/>
      <c r="E111" s="46"/>
      <c r="F111" s="46"/>
      <c r="G111" s="46"/>
      <c r="H111" s="46"/>
      <c r="I111" s="46">
        <v>0.697</v>
      </c>
      <c r="J111" s="55">
        <f>I111*(1/(0.746*2.2))</f>
        <v>0.4246892517669997</v>
      </c>
    </row>
    <row r="112" spans="2:10" ht="13.5" thickBot="1">
      <c r="B112" s="48" t="s">
        <v>143</v>
      </c>
      <c r="C112" s="49"/>
      <c r="D112" s="49"/>
      <c r="E112" s="49"/>
      <c r="F112" s="49"/>
      <c r="G112" s="49"/>
      <c r="H112" s="49"/>
      <c r="I112" s="49">
        <v>0.731</v>
      </c>
      <c r="J112" s="57">
        <f>I112*(1/(0.746*2.2))</f>
        <v>0.4454058006336826</v>
      </c>
    </row>
    <row r="113" ht="13.5" thickTop="1">
      <c r="J113" s="41"/>
    </row>
    <row r="114" ht="12.75">
      <c r="B114" t="s">
        <v>144</v>
      </c>
    </row>
    <row r="115" ht="12.75">
      <c r="B115" t="s">
        <v>71</v>
      </c>
    </row>
    <row r="116" ht="12.75">
      <c r="B116" t="s">
        <v>72</v>
      </c>
    </row>
    <row r="117" ht="12.75">
      <c r="B117" t="s">
        <v>73</v>
      </c>
    </row>
    <row r="118" ht="12.75">
      <c r="B118" s="3"/>
    </row>
    <row r="119" spans="1:2" ht="12.75">
      <c r="A119" s="40" t="s">
        <v>134</v>
      </c>
      <c r="B119" s="3"/>
    </row>
    <row r="120" ht="12.75">
      <c r="B120" t="s">
        <v>74</v>
      </c>
    </row>
    <row r="122" ht="12.75">
      <c r="B122" t="s">
        <v>75</v>
      </c>
    </row>
    <row r="123" ht="12.75">
      <c r="B123" t="s">
        <v>76</v>
      </c>
    </row>
    <row r="124" ht="12.75">
      <c r="B124" t="s">
        <v>77</v>
      </c>
    </row>
    <row r="125" ht="12.75">
      <c r="B125" t="s">
        <v>138</v>
      </c>
    </row>
    <row r="127" ht="12.75">
      <c r="B127" t="s">
        <v>135</v>
      </c>
    </row>
    <row r="128" ht="12.75">
      <c r="C128" t="s">
        <v>136</v>
      </c>
    </row>
    <row r="129" ht="12.75">
      <c r="B129" t="s">
        <v>80</v>
      </c>
    </row>
    <row r="130" spans="2:3" ht="12.75">
      <c r="B130" s="3"/>
      <c r="C130" t="s">
        <v>137</v>
      </c>
    </row>
    <row r="131" ht="12.75">
      <c r="B131" s="3"/>
    </row>
    <row r="132" ht="12.75">
      <c r="B132" s="3"/>
    </row>
    <row r="133" ht="12.75">
      <c r="B133" s="3"/>
    </row>
    <row r="134" ht="12.75">
      <c r="B134" s="3" t="s">
        <v>34</v>
      </c>
    </row>
    <row r="135" ht="22.5">
      <c r="C135" s="15" t="s">
        <v>1</v>
      </c>
    </row>
    <row r="136" ht="12.75">
      <c r="C136" s="2"/>
    </row>
    <row r="137" ht="12.75">
      <c r="C137" s="3" t="s">
        <v>2</v>
      </c>
    </row>
    <row r="138" ht="12.75">
      <c r="C138" s="3" t="s">
        <v>3</v>
      </c>
    </row>
    <row r="139" ht="12.75">
      <c r="C139" s="2"/>
    </row>
    <row r="140" ht="12.75">
      <c r="C140" s="3" t="s">
        <v>4</v>
      </c>
    </row>
    <row r="141" ht="12.75">
      <c r="C141" s="3" t="s">
        <v>5</v>
      </c>
    </row>
    <row r="142" ht="12.75">
      <c r="C142" s="3" t="s">
        <v>86</v>
      </c>
    </row>
    <row r="143" ht="12.75">
      <c r="C143" s="2"/>
    </row>
    <row r="144" ht="12.75">
      <c r="C144" s="3" t="s">
        <v>6</v>
      </c>
    </row>
    <row r="145" ht="12.75">
      <c r="C145" s="2"/>
    </row>
    <row r="146" ht="12.75">
      <c r="C146" s="3"/>
    </row>
    <row r="147" ht="12.75">
      <c r="C147" s="3" t="s">
        <v>7</v>
      </c>
    </row>
    <row r="148" ht="12.75">
      <c r="C148" s="3" t="s">
        <v>8</v>
      </c>
    </row>
    <row r="149" ht="12.75">
      <c r="C149" s="2"/>
    </row>
    <row r="150" ht="12.75">
      <c r="C150" s="3"/>
    </row>
    <row r="151" ht="12.75">
      <c r="C151" s="3" t="s">
        <v>9</v>
      </c>
    </row>
    <row r="152" ht="12.75">
      <c r="C152" s="2"/>
    </row>
    <row r="153" ht="12.75">
      <c r="C153" s="3" t="s">
        <v>10</v>
      </c>
    </row>
    <row r="154" ht="12.75">
      <c r="C154" s="3" t="s">
        <v>11</v>
      </c>
    </row>
    <row r="155" ht="12.75">
      <c r="C155" s="2"/>
    </row>
    <row r="156" ht="12.75">
      <c r="C156" s="3" t="s">
        <v>12</v>
      </c>
    </row>
    <row r="157" ht="12.75">
      <c r="C157" s="3" t="s">
        <v>13</v>
      </c>
    </row>
    <row r="158" ht="12.75">
      <c r="C158" s="2"/>
    </row>
    <row r="159" ht="12.75">
      <c r="C159" s="3" t="s">
        <v>14</v>
      </c>
    </row>
    <row r="160" ht="12.75">
      <c r="C160" s="2"/>
    </row>
    <row r="161" ht="12.75">
      <c r="C161" s="3" t="s">
        <v>15</v>
      </c>
    </row>
    <row r="162" ht="12.75">
      <c r="C162" s="2"/>
    </row>
    <row r="163" ht="12.75">
      <c r="C163" s="3"/>
    </row>
    <row r="164" ht="12.75">
      <c r="C164" s="3" t="s">
        <v>16</v>
      </c>
    </row>
    <row r="165" spans="3:9" ht="12.75">
      <c r="C165" s="3" t="s">
        <v>17</v>
      </c>
      <c r="I165">
        <f>0.837/J49</f>
        <v>0.27442622950819673</v>
      </c>
    </row>
    <row r="166" ht="12.75">
      <c r="C166" s="3" t="s">
        <v>18</v>
      </c>
    </row>
    <row r="167" spans="3:9" ht="12.75">
      <c r="C167" s="3" t="s">
        <v>19</v>
      </c>
      <c r="I167">
        <f>0.754/0.837</f>
        <v>0.9008363201911589</v>
      </c>
    </row>
    <row r="168" ht="12.75">
      <c r="C168" s="2"/>
    </row>
    <row r="169" ht="12.75">
      <c r="C169" s="3" t="s">
        <v>20</v>
      </c>
    </row>
    <row r="170" ht="12.75">
      <c r="C170" s="3" t="s">
        <v>21</v>
      </c>
    </row>
    <row r="171" ht="12.75">
      <c r="C171" s="3" t="s">
        <v>22</v>
      </c>
    </row>
    <row r="172" spans="3:9" ht="12.75">
      <c r="C172" s="3" t="s">
        <v>23</v>
      </c>
      <c r="I172">
        <f>0.51/K49</f>
        <v>0.2746956802757729</v>
      </c>
    </row>
    <row r="173" ht="12.75">
      <c r="C173" s="3" t="s">
        <v>24</v>
      </c>
    </row>
    <row r="174" spans="3:9" ht="12.75">
      <c r="C174" s="3" t="s">
        <v>25</v>
      </c>
      <c r="I174" s="16">
        <f>0.459/0.51</f>
        <v>0.9</v>
      </c>
    </row>
    <row r="175" ht="12.75">
      <c r="C175" s="2"/>
    </row>
    <row r="176" ht="12.75">
      <c r="C176" s="3"/>
    </row>
    <row r="177" ht="12.75">
      <c r="C177" s="3" t="s">
        <v>26</v>
      </c>
    </row>
    <row r="178" ht="12.75">
      <c r="C178" s="2"/>
    </row>
    <row r="179" ht="12.75">
      <c r="C179" s="3" t="s">
        <v>27</v>
      </c>
    </row>
    <row r="180" ht="12.75">
      <c r="C180" s="2"/>
    </row>
    <row r="181" ht="12.75">
      <c r="C181" s="3"/>
    </row>
    <row r="182" ht="12.75">
      <c r="C182" s="3" t="s">
        <v>28</v>
      </c>
    </row>
    <row r="183" ht="12.75">
      <c r="C183" s="3" t="s">
        <v>29</v>
      </c>
    </row>
    <row r="189" ht="12.75">
      <c r="C189" s="3"/>
    </row>
    <row r="191" spans="3:8" ht="12.75">
      <c r="C191" s="115" t="s">
        <v>30</v>
      </c>
      <c r="D191" s="41"/>
      <c r="E191" s="41"/>
      <c r="F191" s="41"/>
      <c r="G191" s="41"/>
      <c r="H191" s="41"/>
    </row>
    <row r="192" spans="3:8" ht="12.75">
      <c r="C192" s="115" t="s">
        <v>31</v>
      </c>
      <c r="D192" s="41"/>
      <c r="E192" s="41"/>
      <c r="F192" s="41"/>
      <c r="G192" s="41"/>
      <c r="H192" s="41"/>
    </row>
    <row r="193" spans="3:8" ht="12.75">
      <c r="C193" s="115" t="s">
        <v>32</v>
      </c>
      <c r="D193" s="41"/>
      <c r="E193" s="41"/>
      <c r="F193" s="41"/>
      <c r="G193" s="41"/>
      <c r="H193" s="41"/>
    </row>
    <row r="194" spans="3:8" ht="12.75">
      <c r="C194" s="115" t="s">
        <v>33</v>
      </c>
      <c r="D194" s="41"/>
      <c r="E194" s="41"/>
      <c r="F194" s="41"/>
      <c r="G194" s="41"/>
      <c r="H194" s="41"/>
    </row>
    <row r="195" spans="3:8" ht="12.75">
      <c r="C195" s="115" t="s">
        <v>34</v>
      </c>
      <c r="D195" s="41"/>
      <c r="E195" s="41"/>
      <c r="F195" s="41"/>
      <c r="G195" s="41"/>
      <c r="H195" s="41"/>
    </row>
    <row r="196" spans="3:8" ht="12.75">
      <c r="C196" s="41"/>
      <c r="D196" s="41"/>
      <c r="E196" s="41"/>
      <c r="F196" s="41"/>
      <c r="G196" s="41"/>
      <c r="H196" s="41"/>
    </row>
    <row r="197" spans="3:8" ht="12.75">
      <c r="C197" s="115" t="s">
        <v>35</v>
      </c>
      <c r="D197" s="41"/>
      <c r="E197" s="41"/>
      <c r="F197" s="41"/>
      <c r="G197" s="41"/>
      <c r="H197" s="41"/>
    </row>
    <row r="198" ht="12.75">
      <c r="C198" s="3"/>
    </row>
    <row r="199" ht="13.5" thickBot="1">
      <c r="C199" s="3"/>
    </row>
    <row r="200" spans="3:11" ht="13.5" thickBot="1">
      <c r="C200" s="99" t="s">
        <v>37</v>
      </c>
      <c r="D200" s="100"/>
      <c r="E200" s="100"/>
      <c r="F200" s="100"/>
      <c r="G200" s="100"/>
      <c r="H200" s="100"/>
      <c r="I200" s="100"/>
      <c r="J200" s="100"/>
      <c r="K200" s="101"/>
    </row>
    <row r="201" spans="3:11" ht="25.5">
      <c r="C201" s="6" t="s">
        <v>36</v>
      </c>
      <c r="D201" s="17">
        <v>1200</v>
      </c>
      <c r="E201" s="17">
        <v>1400</v>
      </c>
      <c r="F201" s="17">
        <v>1500</v>
      </c>
      <c r="G201" s="17">
        <v>1600</v>
      </c>
      <c r="H201" s="17">
        <v>1800</v>
      </c>
      <c r="I201" s="17">
        <v>2000</v>
      </c>
      <c r="J201" s="17">
        <v>2200</v>
      </c>
      <c r="K201" s="17">
        <v>2300</v>
      </c>
    </row>
    <row r="202" spans="3:11" ht="38.25">
      <c r="C202" s="4" t="s">
        <v>38</v>
      </c>
      <c r="D202" s="5">
        <v>5.1</v>
      </c>
      <c r="E202" s="5">
        <v>5.939</v>
      </c>
      <c r="F202" s="5">
        <v>6.363</v>
      </c>
      <c r="G202" s="5">
        <v>6.787</v>
      </c>
      <c r="H202" s="5">
        <v>7.636</v>
      </c>
      <c r="I202" s="5">
        <v>8.484</v>
      </c>
      <c r="J202" s="5">
        <v>9.332</v>
      </c>
      <c r="K202" s="5">
        <v>9.757</v>
      </c>
    </row>
    <row r="203" spans="3:11" ht="38.25">
      <c r="C203" s="4" t="s">
        <v>39</v>
      </c>
      <c r="D203" s="5">
        <v>11.2</v>
      </c>
      <c r="E203" s="5">
        <v>13</v>
      </c>
      <c r="F203" s="5">
        <v>14</v>
      </c>
      <c r="G203" s="5">
        <v>14.932</v>
      </c>
      <c r="H203" s="5">
        <v>16.8</v>
      </c>
      <c r="I203" s="5">
        <v>18.665</v>
      </c>
      <c r="J203" s="5">
        <v>20.532</v>
      </c>
      <c r="K203" s="5">
        <v>21.465</v>
      </c>
    </row>
    <row r="204" spans="3:11" ht="12.7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38.25">
      <c r="C205" s="4" t="s">
        <v>40</v>
      </c>
      <c r="D205" s="5">
        <v>4.266</v>
      </c>
      <c r="E205" s="5">
        <v>4.977</v>
      </c>
      <c r="F205" s="5">
        <v>5.332</v>
      </c>
      <c r="G205" s="5">
        <v>5.688</v>
      </c>
      <c r="H205" s="5">
        <v>6.4</v>
      </c>
      <c r="I205" s="5">
        <v>7.11</v>
      </c>
      <c r="J205" s="5">
        <v>7.821</v>
      </c>
      <c r="K205" s="5">
        <v>8.176</v>
      </c>
    </row>
    <row r="206" spans="3:11" ht="38.25">
      <c r="C206" s="4" t="s">
        <v>41</v>
      </c>
      <c r="D206" s="5">
        <v>3.732</v>
      </c>
      <c r="E206" s="5">
        <v>4.354</v>
      </c>
      <c r="F206" s="5">
        <v>4.666</v>
      </c>
      <c r="G206" s="5">
        <v>4.977</v>
      </c>
      <c r="H206" s="5">
        <v>5.6</v>
      </c>
      <c r="I206" s="5">
        <v>6.22</v>
      </c>
      <c r="J206" s="5">
        <v>6.843</v>
      </c>
      <c r="K206" s="5">
        <v>7.154</v>
      </c>
    </row>
    <row r="207" spans="3:11" ht="12.7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91.25">
      <c r="C208" s="4" t="s">
        <v>42</v>
      </c>
      <c r="D208" s="4"/>
      <c r="E208" s="4"/>
      <c r="F208" s="4"/>
      <c r="G208" s="4"/>
      <c r="H208" s="4"/>
      <c r="I208" s="4"/>
      <c r="J208" s="4"/>
      <c r="K208" s="4"/>
    </row>
    <row r="209" spans="3:11" ht="12.7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38.25">
      <c r="C210" s="4" t="s">
        <v>40</v>
      </c>
      <c r="D210" s="5">
        <v>5.332</v>
      </c>
      <c r="E210" s="5">
        <v>6.221</v>
      </c>
      <c r="F210" s="5">
        <v>6.665</v>
      </c>
      <c r="G210" s="5">
        <v>7.11</v>
      </c>
      <c r="H210" s="5">
        <v>8</v>
      </c>
      <c r="I210" s="5">
        <v>8.887</v>
      </c>
      <c r="J210" s="5">
        <v>9.776</v>
      </c>
      <c r="K210" s="5">
        <v>10.22</v>
      </c>
    </row>
    <row r="211" spans="3:11" ht="38.25">
      <c r="C211" s="4" t="s">
        <v>41</v>
      </c>
      <c r="D211" s="5">
        <v>4.665</v>
      </c>
      <c r="E211" s="5">
        <v>5.443</v>
      </c>
      <c r="F211" s="5">
        <v>5.832</v>
      </c>
      <c r="G211" s="5">
        <v>6.221</v>
      </c>
      <c r="H211" s="5">
        <v>7</v>
      </c>
      <c r="I211" s="5">
        <v>7.776</v>
      </c>
      <c r="J211" s="5">
        <v>8.554</v>
      </c>
      <c r="K211" s="5">
        <v>8.942</v>
      </c>
    </row>
    <row r="213" ht="12.75">
      <c r="C213" t="s">
        <v>43</v>
      </c>
    </row>
    <row r="214" ht="12.75">
      <c r="C214" s="7"/>
    </row>
    <row r="215" ht="12.75">
      <c r="C215" s="7"/>
    </row>
    <row r="216" ht="12.75">
      <c r="C216" s="7" t="s">
        <v>44</v>
      </c>
    </row>
    <row r="217" ht="12.75">
      <c r="C217" s="7"/>
    </row>
    <row r="218" ht="12.75">
      <c r="C218" s="7" t="s">
        <v>45</v>
      </c>
    </row>
    <row r="219" ht="12.75">
      <c r="C219" s="7"/>
    </row>
    <row r="220" ht="12.75">
      <c r="C220" s="7" t="s">
        <v>46</v>
      </c>
    </row>
    <row r="226" ht="12.75">
      <c r="C226" s="8" t="s">
        <v>30</v>
      </c>
    </row>
    <row r="228" ht="12.75">
      <c r="C228" s="8" t="s">
        <v>31</v>
      </c>
    </row>
    <row r="230" ht="12.75">
      <c r="C230" s="8" t="s">
        <v>32</v>
      </c>
    </row>
    <row r="232" ht="12.75">
      <c r="C232" s="8" t="s">
        <v>33</v>
      </c>
    </row>
    <row r="234" ht="12.75">
      <c r="C234" s="8" t="s">
        <v>34</v>
      </c>
    </row>
    <row r="236" ht="12.75">
      <c r="C236" s="2" t="s">
        <v>47</v>
      </c>
    </row>
    <row r="239" ht="12.75">
      <c r="C239" s="9"/>
    </row>
    <row r="240" ht="12.75">
      <c r="C240" s="9"/>
    </row>
    <row r="241" ht="12.75">
      <c r="C241" s="9"/>
    </row>
    <row r="242" spans="3:11" ht="25.5">
      <c r="C242" s="10" t="s">
        <v>48</v>
      </c>
      <c r="D242" s="11">
        <v>1200</v>
      </c>
      <c r="E242" s="11">
        <v>1400</v>
      </c>
      <c r="F242" s="11">
        <v>1500</v>
      </c>
      <c r="G242" s="11">
        <v>1600</v>
      </c>
      <c r="H242" s="11">
        <v>1800</v>
      </c>
      <c r="I242" s="11">
        <v>2000</v>
      </c>
      <c r="J242" s="11">
        <v>2200</v>
      </c>
      <c r="K242" s="11">
        <v>2300</v>
      </c>
    </row>
    <row r="243" spans="3:11" ht="38.25">
      <c r="C243" s="13" t="s">
        <v>37</v>
      </c>
      <c r="D243" s="14"/>
      <c r="E243" s="14"/>
      <c r="F243" s="14"/>
      <c r="G243" s="14"/>
      <c r="H243" s="14"/>
      <c r="I243" s="14"/>
      <c r="J243" s="14"/>
      <c r="K243" s="14"/>
    </row>
    <row r="244" spans="3:11" ht="38.25">
      <c r="C244" s="12" t="s">
        <v>49</v>
      </c>
      <c r="D244" s="14">
        <v>18.426</v>
      </c>
      <c r="E244" s="14">
        <v>21.457</v>
      </c>
      <c r="F244" s="14">
        <v>22.989</v>
      </c>
      <c r="G244" s="14">
        <v>24.521</v>
      </c>
      <c r="H244" s="14">
        <v>27.588</v>
      </c>
      <c r="I244" s="14">
        <v>30.652</v>
      </c>
      <c r="J244" s="14">
        <v>33.715</v>
      </c>
      <c r="K244" s="14">
        <v>35.251</v>
      </c>
    </row>
    <row r="245" spans="3:11" ht="38.25">
      <c r="C245" s="12" t="s">
        <v>50</v>
      </c>
      <c r="D245" s="14">
        <v>648.1</v>
      </c>
      <c r="E245" s="14">
        <v>752.26</v>
      </c>
      <c r="F245" s="14">
        <v>810.127</v>
      </c>
      <c r="G245" s="14">
        <v>864.06</v>
      </c>
      <c r="H245" s="14">
        <v>972.153</v>
      </c>
      <c r="I245" s="14">
        <v>1080.07</v>
      </c>
      <c r="J245" s="14">
        <v>1188.11</v>
      </c>
      <c r="K245" s="14">
        <v>1242.1</v>
      </c>
    </row>
    <row r="246" spans="3:11" ht="25.5">
      <c r="C246" s="12" t="s">
        <v>51</v>
      </c>
      <c r="D246" s="14">
        <v>9.375</v>
      </c>
      <c r="E246" s="14">
        <v>10.937</v>
      </c>
      <c r="F246" s="14">
        <v>11.717</v>
      </c>
      <c r="G246" s="14">
        <v>12.5</v>
      </c>
      <c r="H246" s="14">
        <v>14.065</v>
      </c>
      <c r="I246" s="14">
        <v>15.625</v>
      </c>
      <c r="J246" s="14">
        <v>17.187</v>
      </c>
      <c r="K246" s="14">
        <v>17.968</v>
      </c>
    </row>
    <row r="247" spans="3:11" ht="38.25">
      <c r="C247" s="12" t="s">
        <v>52</v>
      </c>
      <c r="D247" s="14">
        <v>6.116</v>
      </c>
      <c r="E247" s="14">
        <v>7.135</v>
      </c>
      <c r="F247" s="14">
        <v>7.646</v>
      </c>
      <c r="G247" s="14">
        <v>8.156</v>
      </c>
      <c r="H247" s="14">
        <v>9.177</v>
      </c>
      <c r="I247" s="14">
        <v>10.193</v>
      </c>
      <c r="J247" s="14">
        <v>11.214</v>
      </c>
      <c r="K247" s="14">
        <v>11.724</v>
      </c>
    </row>
    <row r="248" spans="3:11" ht="191.25">
      <c r="C248" s="12" t="s">
        <v>53</v>
      </c>
      <c r="D248" s="14"/>
      <c r="E248" s="14"/>
      <c r="F248" s="14"/>
      <c r="G248" s="14"/>
      <c r="H248" s="14"/>
      <c r="I248" s="14"/>
      <c r="J248" s="14"/>
      <c r="K248" s="14"/>
    </row>
    <row r="249" spans="3:11" ht="25.5">
      <c r="C249" s="12" t="s">
        <v>51</v>
      </c>
      <c r="D249" s="14">
        <v>11.718</v>
      </c>
      <c r="E249" s="14">
        <v>13.671</v>
      </c>
      <c r="F249" s="14">
        <v>14.647</v>
      </c>
      <c r="G249" s="14">
        <v>15.625</v>
      </c>
      <c r="H249" s="14">
        <v>17.581</v>
      </c>
      <c r="I249" s="14">
        <v>19.53</v>
      </c>
      <c r="J249" s="14">
        <v>21.484</v>
      </c>
      <c r="K249" s="14">
        <v>22.46</v>
      </c>
    </row>
    <row r="250" spans="3:11" ht="38.25">
      <c r="C250" s="12" t="s">
        <v>52</v>
      </c>
      <c r="D250" s="14">
        <v>7.645</v>
      </c>
      <c r="E250" s="14">
        <v>8.92</v>
      </c>
      <c r="F250" s="14">
        <v>9.557</v>
      </c>
      <c r="G250" s="14">
        <v>10.195</v>
      </c>
      <c r="H250" s="14">
        <v>11.471</v>
      </c>
      <c r="I250" s="14">
        <v>12.743</v>
      </c>
      <c r="J250" s="14">
        <v>14.018</v>
      </c>
      <c r="K250" s="14">
        <v>14.654</v>
      </c>
    </row>
    <row r="255" ht="12.75">
      <c r="C255" t="s">
        <v>43</v>
      </c>
    </row>
    <row r="256" ht="12.75">
      <c r="C256" s="7"/>
    </row>
    <row r="257" ht="12.75">
      <c r="C257" s="7" t="s">
        <v>44</v>
      </c>
    </row>
    <row r="258" ht="12.75">
      <c r="C258" s="7"/>
    </row>
    <row r="259" ht="12.75">
      <c r="C259" s="7" t="s">
        <v>54</v>
      </c>
    </row>
    <row r="260" ht="12.75">
      <c r="C260" s="7"/>
    </row>
    <row r="261" ht="12.75">
      <c r="C261" s="7" t="s">
        <v>55</v>
      </c>
    </row>
    <row r="267" ht="12.75">
      <c r="C267" t="s">
        <v>56</v>
      </c>
    </row>
    <row r="270" ht="12.75">
      <c r="C270" t="s">
        <v>57</v>
      </c>
    </row>
    <row r="271" ht="12.75">
      <c r="C271" t="s">
        <v>58</v>
      </c>
    </row>
    <row r="274" ht="12.75">
      <c r="C274" t="s">
        <v>59</v>
      </c>
    </row>
    <row r="277" ht="12.75">
      <c r="C277" t="s">
        <v>60</v>
      </c>
    </row>
    <row r="278" ht="12.75">
      <c r="C278" t="s">
        <v>61</v>
      </c>
    </row>
    <row r="281" ht="12.75">
      <c r="C281" t="s">
        <v>62</v>
      </c>
    </row>
    <row r="282" ht="12.75">
      <c r="C282" t="s">
        <v>63</v>
      </c>
    </row>
    <row r="283" ht="12.75">
      <c r="C283" t="s">
        <v>64</v>
      </c>
    </row>
    <row r="286" ht="12.75">
      <c r="C286" t="s">
        <v>65</v>
      </c>
    </row>
    <row r="287" ht="12.75">
      <c r="C287" t="s">
        <v>66</v>
      </c>
    </row>
    <row r="288" ht="12.75">
      <c r="C288" t="s">
        <v>67</v>
      </c>
    </row>
    <row r="289" ht="12.75">
      <c r="C289" t="s">
        <v>68</v>
      </c>
    </row>
    <row r="290" ht="12.75">
      <c r="C290" t="s">
        <v>69</v>
      </c>
    </row>
    <row r="291" ht="12.75">
      <c r="C291" t="s">
        <v>70</v>
      </c>
    </row>
    <row r="294" ht="12.75">
      <c r="C294" t="s">
        <v>71</v>
      </c>
    </row>
    <row r="296" ht="12.75">
      <c r="C296" t="s">
        <v>72</v>
      </c>
    </row>
    <row r="298" ht="12.75">
      <c r="C298" t="s">
        <v>73</v>
      </c>
    </row>
    <row r="301" ht="12.75">
      <c r="C301" t="s">
        <v>74</v>
      </c>
    </row>
    <row r="303" ht="12.75">
      <c r="C303" t="s">
        <v>75</v>
      </c>
    </row>
    <row r="304" ht="12.75">
      <c r="C304" t="s">
        <v>76</v>
      </c>
    </row>
    <row r="305" ht="12.75">
      <c r="C305" t="s">
        <v>77</v>
      </c>
    </row>
    <row r="306" ht="12.75">
      <c r="C306" t="s">
        <v>78</v>
      </c>
    </row>
    <row r="308" ht="12.75">
      <c r="C308" t="s">
        <v>79</v>
      </c>
    </row>
    <row r="310" spans="1:3" ht="12.75">
      <c r="A310" s="93"/>
      <c r="C310" t="s">
        <v>80</v>
      </c>
    </row>
  </sheetData>
  <sheetProtection password="C7B6" sheet="1" objects="1" scenarios="1"/>
  <mergeCells count="10">
    <mergeCell ref="B20:G20"/>
    <mergeCell ref="C200:K200"/>
    <mergeCell ref="B74:J74"/>
    <mergeCell ref="B82:J82"/>
    <mergeCell ref="D21:E21"/>
    <mergeCell ref="F21:G21"/>
    <mergeCell ref="B27:G27"/>
    <mergeCell ref="D28:E28"/>
    <mergeCell ref="F28:G28"/>
    <mergeCell ref="I21:K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2006-05-02T05:51:54Z</dcterms:created>
  <dcterms:modified xsi:type="dcterms:W3CDTF">2006-10-11T22:41:02Z</dcterms:modified>
  <cp:category/>
  <cp:version/>
  <cp:contentType/>
  <cp:contentStatus/>
</cp:coreProperties>
</file>